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AD993F15-3E60-4CF7-B2BF-06B1F710F1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O22" i="1"/>
  <c r="J21" i="1"/>
  <c r="K21" i="1"/>
  <c r="L21" i="1"/>
  <c r="M21" i="1"/>
  <c r="N21" i="1"/>
  <c r="N20" i="1"/>
  <c r="M20" i="1"/>
  <c r="Q20" i="1" s="1"/>
  <c r="S20" i="1" s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P20" i="1" l="1"/>
  <c r="R21" i="1"/>
  <c r="Q18" i="1"/>
  <c r="S18" i="1" s="1"/>
  <c r="P21" i="1"/>
  <c r="Q21" i="1"/>
  <c r="S21" i="1" s="1"/>
  <c r="Q19" i="1"/>
  <c r="S19" i="1" s="1"/>
  <c r="R20" i="1"/>
  <c r="R19" i="1"/>
  <c r="P19" i="1"/>
  <c r="P18" i="1"/>
  <c r="R18" i="1"/>
  <c r="N17" i="1" l="1"/>
  <c r="N22" i="1" s="1"/>
  <c r="M17" i="1"/>
  <c r="M22" i="1" s="1"/>
  <c r="L17" i="1"/>
  <c r="L22" i="1" s="1"/>
  <c r="K17" i="1"/>
  <c r="K22" i="1" s="1"/>
  <c r="J17" i="1"/>
  <c r="J22" i="1" s="1"/>
  <c r="R17" i="1" l="1"/>
  <c r="R22" i="1" s="1"/>
  <c r="Q17" i="1"/>
  <c r="Q22" i="1" s="1"/>
  <c r="P17" i="1"/>
  <c r="P22" i="1" s="1"/>
  <c r="S17" i="1" l="1"/>
  <c r="S22" i="1" s="1"/>
</calcChain>
</file>

<file path=xl/sharedStrings.xml><?xml version="1.0" encoding="utf-8"?>
<sst xmlns="http://schemas.openxmlformats.org/spreadsheetml/2006/main" count="69" uniqueCount="64">
  <si>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</si>
  <si>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</si>
  <si>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</si>
  <si>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</si>
  <si>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</si>
  <si>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</si>
  <si>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</si>
  <si>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</si>
  <si>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</si>
  <si>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</si>
  <si>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</si>
  <si>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</si>
  <si>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</si>
  <si>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</si>
  <si>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</si>
  <si>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</si>
  <si>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</si>
  <si>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</si>
  <si>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</si>
  <si>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</si>
  <si>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</si>
  <si>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</si>
  <si>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</si>
  <si>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</si>
  <si>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</si>
  <si>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</si>
  <si>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</si>
  <si>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</si>
  <si>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</si>
  <si>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</si>
  <si>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</si>
  <si>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</si>
  <si>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</si>
  <si>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</si>
  <si>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</si>
  <si>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</si>
  <si>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</si>
  <si>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</si>
  <si>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</si>
  <si>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</si>
  <si>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</si>
  <si>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</si>
  <si>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</si>
  <si>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</si>
  <si>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</si>
  <si>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</si>
  <si>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</si>
  <si>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</si>
  <si>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</si>
  <si>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</si>
  <si>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</si>
  <si>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</si>
  <si>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</si>
  <si>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</si>
  <si>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</si>
  <si>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</si>
  <si>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AUXILIAR ADMINISTRATIVO I</t>
  </si>
  <si>
    <t>MASCULINO</t>
  </si>
  <si>
    <t xml:space="preserve">ESTATUS SIMPLIFICADO </t>
  </si>
  <si>
    <t>0004-TF-2022</t>
  </si>
  <si>
    <t>0005-TF-2022</t>
  </si>
  <si>
    <t>0003-TF-2022</t>
  </si>
  <si>
    <t>Cantidad de Servidores Públicos Fijos en Carrera Administrativa: 5</t>
  </si>
  <si>
    <t>Correspondiente al mes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</si>
</sst>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419100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9"/>
  <sheetViews>
    <sheetView tabSelected="1" zoomScale="40" zoomScaleNormal="40" workbookViewId="0">
      <pane ySplit="1" topLeftCell="A7" activePane="bottomLeft" state="frozen"/>
      <selection pane="bottomLeft" activeCell="I26" sqref="I26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50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0" ht="23.25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ht="18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ht="23.25" x14ac:dyDescent="0.2">
      <c r="A11" s="69" t="s">
        <v>31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20" ht="23.25" x14ac:dyDescent="0.2">
      <c r="A12" s="69" t="s">
        <v>63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76" t="s">
        <v>0</v>
      </c>
      <c r="B14" s="78" t="s">
        <v>1</v>
      </c>
      <c r="C14" s="9"/>
      <c r="D14" s="9"/>
      <c r="E14" s="9"/>
      <c r="F14" s="9"/>
      <c r="G14" s="78" t="s">
        <v>2</v>
      </c>
      <c r="H14" s="60" t="s">
        <v>3</v>
      </c>
      <c r="I14" s="60" t="s">
        <v>4</v>
      </c>
      <c r="J14" s="65" t="s">
        <v>5</v>
      </c>
      <c r="K14" s="66"/>
      <c r="L14" s="66"/>
      <c r="M14" s="66"/>
      <c r="N14" s="66"/>
      <c r="O14" s="67"/>
      <c r="P14" s="10"/>
      <c r="Q14" s="82" t="s">
        <v>6</v>
      </c>
      <c r="R14" s="83"/>
      <c r="S14" s="60" t="s">
        <v>7</v>
      </c>
      <c r="T14" s="60" t="s">
        <v>8</v>
      </c>
    </row>
    <row r="15" spans="1:20" ht="46.5" customHeight="1" thickBot="1" x14ac:dyDescent="0.25">
      <c r="A15" s="77"/>
      <c r="B15" s="79"/>
      <c r="C15" s="11" t="s">
        <v>9</v>
      </c>
      <c r="D15" s="11" t="s">
        <v>10</v>
      </c>
      <c r="E15" s="11" t="s">
        <v>36</v>
      </c>
      <c r="F15" s="11" t="s">
        <v>11</v>
      </c>
      <c r="G15" s="79"/>
      <c r="H15" s="81"/>
      <c r="I15" s="81"/>
      <c r="J15" s="82" t="s">
        <v>12</v>
      </c>
      <c r="K15" s="83"/>
      <c r="L15" s="84" t="s">
        <v>13</v>
      </c>
      <c r="M15" s="82" t="s">
        <v>14</v>
      </c>
      <c r="N15" s="83"/>
      <c r="O15" s="84" t="s">
        <v>15</v>
      </c>
      <c r="P15" s="60" t="s">
        <v>16</v>
      </c>
      <c r="Q15" s="62" t="s">
        <v>17</v>
      </c>
      <c r="R15" s="63" t="s">
        <v>18</v>
      </c>
      <c r="S15" s="81"/>
      <c r="T15" s="81"/>
    </row>
    <row r="16" spans="1:20" ht="33.75" customHeight="1" thickBot="1" x14ac:dyDescent="0.25">
      <c r="A16" s="77"/>
      <c r="B16" s="79"/>
      <c r="C16" s="11"/>
      <c r="D16" s="11"/>
      <c r="E16" s="11" t="s">
        <v>37</v>
      </c>
      <c r="F16" s="11"/>
      <c r="G16" s="80"/>
      <c r="H16" s="61"/>
      <c r="I16" s="61"/>
      <c r="J16" s="12" t="s">
        <v>19</v>
      </c>
      <c r="K16" s="13" t="s">
        <v>20</v>
      </c>
      <c r="L16" s="85"/>
      <c r="M16" s="12" t="s">
        <v>21</v>
      </c>
      <c r="N16" s="13" t="s">
        <v>22</v>
      </c>
      <c r="O16" s="86"/>
      <c r="P16" s="61"/>
      <c r="Q16" s="62"/>
      <c r="R16" s="64"/>
      <c r="S16" s="61"/>
      <c r="T16" s="61"/>
    </row>
    <row r="17" spans="1:20" s="19" customFormat="1" ht="62.25" customHeight="1" thickBot="1" x14ac:dyDescent="0.25">
      <c r="A17" s="51" t="s">
        <v>39</v>
      </c>
      <c r="B17" s="51" t="s">
        <v>32</v>
      </c>
      <c r="C17" s="52" t="s">
        <v>33</v>
      </c>
      <c r="D17" s="53" t="s">
        <v>34</v>
      </c>
      <c r="E17" s="53" t="s">
        <v>38</v>
      </c>
      <c r="F17" s="54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" si="0">+H17+I17+J17+K17+L17+M17+N17+O17</f>
        <v>6095.5</v>
      </c>
      <c r="Q17" s="16">
        <f t="shared" ref="Q17" si="1">ROUNDUP(H17+I17+J17+M17+O17,2)</f>
        <v>1709.35</v>
      </c>
      <c r="R17" s="16">
        <f t="shared" ref="R17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51" t="s">
        <v>44</v>
      </c>
      <c r="B18" s="55" t="s">
        <v>40</v>
      </c>
      <c r="C18" s="56" t="s">
        <v>41</v>
      </c>
      <c r="D18" s="56" t="s">
        <v>42</v>
      </c>
      <c r="E18" s="57" t="s">
        <v>43</v>
      </c>
      <c r="F18" s="54" t="s">
        <v>35</v>
      </c>
      <c r="G18" s="14">
        <v>15000</v>
      </c>
      <c r="H18" s="16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ref="P18:P19" si="3">+H18+I18+J18+K18+L18+M18+N18+O18</f>
        <v>3220</v>
      </c>
      <c r="Q18" s="16">
        <f t="shared" ref="Q18:Q19" si="4">ROUNDUP(H18+I18+J18+M18+O18,2)</f>
        <v>911.5</v>
      </c>
      <c r="R18" s="16">
        <f t="shared" ref="R18:R19" si="5">+K18+L18+N18</f>
        <v>2308.5</v>
      </c>
      <c r="S18" s="17">
        <f>ROUNDUP(G18-Q18,2)</f>
        <v>14088.5</v>
      </c>
      <c r="T18" s="18">
        <v>111</v>
      </c>
    </row>
    <row r="19" spans="1:20" s="19" customFormat="1" ht="62.25" customHeight="1" thickBot="1" x14ac:dyDescent="0.25">
      <c r="A19" s="51" t="s">
        <v>61</v>
      </c>
      <c r="B19" s="55" t="s">
        <v>48</v>
      </c>
      <c r="C19" s="56" t="s">
        <v>49</v>
      </c>
      <c r="D19" s="56" t="s">
        <v>50</v>
      </c>
      <c r="E19" s="57" t="s">
        <v>43</v>
      </c>
      <c r="F19" s="54" t="s">
        <v>35</v>
      </c>
      <c r="G19" s="14">
        <v>30000</v>
      </c>
      <c r="H19" s="15">
        <v>0</v>
      </c>
      <c r="I19" s="16">
        <v>25</v>
      </c>
      <c r="J19" s="16">
        <f>ROUNDUP(G19*2.87%,2)</f>
        <v>861</v>
      </c>
      <c r="K19" s="16">
        <f>ROUNDUP(G19*7.1%,2)</f>
        <v>2130</v>
      </c>
      <c r="L19" s="16">
        <f>+G19*1.2%</f>
        <v>360</v>
      </c>
      <c r="M19" s="16">
        <f>+G19*3.04%</f>
        <v>912</v>
      </c>
      <c r="N19" s="16">
        <f>+G19*7.09%</f>
        <v>2127</v>
      </c>
      <c r="O19" s="16">
        <v>3486.65</v>
      </c>
      <c r="P19" s="16">
        <f t="shared" si="3"/>
        <v>9901.65</v>
      </c>
      <c r="Q19" s="16">
        <f t="shared" si="4"/>
        <v>5284.65</v>
      </c>
      <c r="R19" s="16">
        <f t="shared" si="5"/>
        <v>4617</v>
      </c>
      <c r="S19" s="17">
        <f>ROUNDUP(G19-Q19,2)</f>
        <v>24715.35</v>
      </c>
      <c r="T19" s="18">
        <v>111</v>
      </c>
    </row>
    <row r="20" spans="1:20" s="19" customFormat="1" ht="62.25" customHeight="1" thickBot="1" x14ac:dyDescent="0.25">
      <c r="A20" s="51" t="s">
        <v>59</v>
      </c>
      <c r="B20" s="51" t="s">
        <v>51</v>
      </c>
      <c r="C20" s="52" t="s">
        <v>52</v>
      </c>
      <c r="D20" s="53" t="s">
        <v>53</v>
      </c>
      <c r="E20" s="53" t="s">
        <v>38</v>
      </c>
      <c r="F20" s="54" t="s">
        <v>35</v>
      </c>
      <c r="G20" s="14">
        <v>20000</v>
      </c>
      <c r="H20" s="16">
        <v>0</v>
      </c>
      <c r="I20" s="16">
        <v>25</v>
      </c>
      <c r="J20" s="16">
        <f>ROUNDUP(G20*2.87%,2)</f>
        <v>574</v>
      </c>
      <c r="K20" s="16">
        <f>ROUNDUP(G20*7.1%,2)</f>
        <v>1420</v>
      </c>
      <c r="L20" s="16">
        <f>+G20*1.2%</f>
        <v>240</v>
      </c>
      <c r="M20" s="16">
        <f>+G20*3.04%</f>
        <v>608</v>
      </c>
      <c r="N20" s="16">
        <f>+G20*7.09%</f>
        <v>1418</v>
      </c>
      <c r="O20" s="16">
        <v>0</v>
      </c>
      <c r="P20" s="16">
        <f t="shared" ref="P20" si="6">+H20+I20+J20+K20+L20+M20+N20+O20</f>
        <v>4285</v>
      </c>
      <c r="Q20" s="16">
        <f t="shared" ref="Q20" si="7">ROUNDUP(H20+I20+J20+M20+O20,2)</f>
        <v>1207</v>
      </c>
      <c r="R20" s="16">
        <f t="shared" ref="R20" si="8">+K20+L20+N20</f>
        <v>3078</v>
      </c>
      <c r="S20" s="17">
        <f>ROUNDUP(G20-Q20,2)</f>
        <v>18793</v>
      </c>
      <c r="T20" s="18">
        <v>111</v>
      </c>
    </row>
    <row r="21" spans="1:20" s="19" customFormat="1" ht="62.25" customHeight="1" thickBot="1" x14ac:dyDescent="0.25">
      <c r="A21" s="51" t="s">
        <v>60</v>
      </c>
      <c r="B21" s="51" t="s">
        <v>54</v>
      </c>
      <c r="C21" s="52" t="s">
        <v>55</v>
      </c>
      <c r="D21" s="53" t="s">
        <v>56</v>
      </c>
      <c r="E21" s="53" t="s">
        <v>57</v>
      </c>
      <c r="F21" s="54" t="s">
        <v>58</v>
      </c>
      <c r="G21" s="14">
        <v>13500</v>
      </c>
      <c r="H21" s="16">
        <v>0</v>
      </c>
      <c r="I21" s="16">
        <v>25</v>
      </c>
      <c r="J21" s="16">
        <f>ROUNDUP(G21*2.87%,2)</f>
        <v>387.45</v>
      </c>
      <c r="K21" s="16">
        <f>ROUNDUP(G21*7.1%,2)</f>
        <v>958.5</v>
      </c>
      <c r="L21" s="16">
        <f>+G21*1.2%</f>
        <v>162</v>
      </c>
      <c r="M21" s="16">
        <f>+G21*3.04%</f>
        <v>410.4</v>
      </c>
      <c r="N21" s="16">
        <f>+G21*7.09%</f>
        <v>957.15000000000009</v>
      </c>
      <c r="O21" s="16">
        <v>0</v>
      </c>
      <c r="P21" s="16">
        <f t="shared" ref="P21" si="9">+H21+I21+J21+K21+L21+M21+N21+O21</f>
        <v>2900.5</v>
      </c>
      <c r="Q21" s="16">
        <f t="shared" ref="Q21" si="10">ROUNDUP(H21+I21+J21+M21+O21,2)</f>
        <v>822.85</v>
      </c>
      <c r="R21" s="16">
        <f t="shared" ref="R21" si="11">+K21+L21+N21</f>
        <v>2077.65</v>
      </c>
      <c r="S21" s="17">
        <f>ROUNDUP(G21-Q21,2)</f>
        <v>12677.15</v>
      </c>
      <c r="T21" s="18">
        <v>111</v>
      </c>
    </row>
    <row r="22" spans="1:20" ht="20.25" customHeight="1" thickBot="1" x14ac:dyDescent="0.25">
      <c r="A22" s="73" t="s">
        <v>23</v>
      </c>
      <c r="B22" s="74"/>
      <c r="C22" s="74"/>
      <c r="D22" s="74"/>
      <c r="E22" s="74"/>
      <c r="F22" s="75"/>
      <c r="G22" s="58">
        <f>ROUNDUP(SUM(G17:G21),2)</f>
        <v>107000</v>
      </c>
      <c r="H22" s="58">
        <f t="shared" ref="H22:R22" si="12">ROUNDUP(SUM(H17:H21),2)</f>
        <v>0</v>
      </c>
      <c r="I22" s="58">
        <f>ROUNDUP(SUM(I17:I21),2)</f>
        <v>125</v>
      </c>
      <c r="J22" s="58">
        <f>ROUNDUP(SUM(J17:J21),2)</f>
        <v>3070.9</v>
      </c>
      <c r="K22" s="58">
        <f t="shared" si="12"/>
        <v>7597</v>
      </c>
      <c r="L22" s="58">
        <f t="shared" si="12"/>
        <v>1284</v>
      </c>
      <c r="M22" s="58">
        <f t="shared" si="12"/>
        <v>3252.8</v>
      </c>
      <c r="N22" s="58">
        <f>ROUNDUP(SUM(N17:N21),2)</f>
        <v>7586.3</v>
      </c>
      <c r="O22" s="58">
        <f t="shared" si="12"/>
        <v>3486.65</v>
      </c>
      <c r="P22" s="58">
        <f t="shared" si="12"/>
        <v>26402.65</v>
      </c>
      <c r="Q22" s="58">
        <f>ROUNDUP(SUM(Q17:Q21),2)</f>
        <v>9935.35</v>
      </c>
      <c r="R22" s="58">
        <f t="shared" si="12"/>
        <v>16467.3</v>
      </c>
      <c r="S22" s="58">
        <f>ROUNDUP(SUM(S17:S21),2)</f>
        <v>97064.65</v>
      </c>
      <c r="T22" s="59"/>
    </row>
    <row r="23" spans="1:20" ht="20.25" x14ac:dyDescent="0.2">
      <c r="A23" s="20" t="s">
        <v>62</v>
      </c>
      <c r="B23" s="20"/>
      <c r="C23" s="21"/>
      <c r="D23" s="21"/>
      <c r="E23" s="21"/>
      <c r="F23" s="21"/>
      <c r="G23" s="22"/>
      <c r="H23" s="23"/>
      <c r="I23" s="23"/>
      <c r="J23" s="23"/>
      <c r="K23" s="23"/>
      <c r="L23" s="24"/>
      <c r="M23" s="23"/>
      <c r="N23" s="23"/>
      <c r="O23" s="23"/>
      <c r="P23" s="23"/>
      <c r="Q23" s="23"/>
      <c r="R23" s="23"/>
      <c r="S23" s="25"/>
      <c r="T23" s="25"/>
    </row>
    <row r="24" spans="1:20" ht="20.25" x14ac:dyDescent="0.2">
      <c r="A24" s="26"/>
      <c r="B24" s="26" t="s">
        <v>24</v>
      </c>
      <c r="C24" s="21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26" t="s">
        <v>25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26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27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28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3" t="s">
        <v>29</v>
      </c>
      <c r="B29" s="31"/>
      <c r="C29" s="32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20.25" x14ac:dyDescent="0.2">
      <c r="A30" s="34" t="s">
        <v>30</v>
      </c>
      <c r="B30" s="34"/>
      <c r="C30" s="35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6"/>
      <c r="B31" s="36"/>
      <c r="C31" s="37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16.5" x14ac:dyDescent="0.2">
      <c r="A32" s="38"/>
      <c r="B32" s="39"/>
      <c r="C32" s="32"/>
      <c r="D32" s="27"/>
      <c r="E32" s="27"/>
      <c r="F32" s="27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</row>
    <row r="33" spans="1:20" ht="20.25" x14ac:dyDescent="0.2">
      <c r="A33" s="72" t="s">
        <v>45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1:20" ht="20.25" x14ac:dyDescent="0.2">
      <c r="A34" s="71" t="s">
        <v>47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20.25" x14ac:dyDescent="0.2">
      <c r="A35" s="71" t="s">
        <v>46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6.5" x14ac:dyDescent="0.2">
      <c r="D36" s="41"/>
      <c r="E36" s="41"/>
      <c r="F36" s="41"/>
      <c r="G36" s="42"/>
      <c r="H36" s="40"/>
      <c r="I36" s="43"/>
      <c r="J36" s="43"/>
      <c r="K36" s="43"/>
      <c r="L36" s="44"/>
      <c r="M36" s="43"/>
      <c r="N36" s="43"/>
      <c r="O36" s="43"/>
      <c r="P36" s="43"/>
      <c r="Q36" s="43"/>
      <c r="R36" s="43"/>
      <c r="S36" s="45"/>
      <c r="T36" s="45"/>
    </row>
    <row r="37" spans="1:20" ht="16.5" x14ac:dyDescent="0.2">
      <c r="A37" s="46"/>
      <c r="B37" s="47"/>
      <c r="C37" s="48"/>
      <c r="D37" s="41"/>
      <c r="E37" s="41"/>
      <c r="F37" s="41"/>
      <c r="G37" s="49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5"/>
      <c r="T37" s="45"/>
    </row>
    <row r="38" spans="1:20" x14ac:dyDescent="0.2">
      <c r="B38" s="2"/>
      <c r="M38" s="4"/>
      <c r="N38" s="4"/>
      <c r="O38" s="4"/>
      <c r="P38" s="4"/>
      <c r="Q38" s="4"/>
      <c r="R38" s="4"/>
      <c r="S38" s="5"/>
      <c r="T38" s="4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0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0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0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0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0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0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0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50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0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0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0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0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0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0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50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0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0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0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0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0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0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0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0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0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0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0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0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0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0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0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0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0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0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0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0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0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0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0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0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0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0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0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0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0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0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0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0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0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0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0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0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0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0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0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0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0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0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0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0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0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0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0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0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0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0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0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0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0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0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0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0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0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0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0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0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0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0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0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0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0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0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0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0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0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0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0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0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0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0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0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0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0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0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0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0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0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0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0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0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0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0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0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0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0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0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0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0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0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0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0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0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0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0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0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0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0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0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0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0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0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0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0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0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0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0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0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0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0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0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0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0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0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0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0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0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0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0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0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0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0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0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0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0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0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0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0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0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0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0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0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0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0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0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0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0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0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0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0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0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0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0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0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0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0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0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0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0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0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0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0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0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0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0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0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0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0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0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0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0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0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0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0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0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0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0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0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0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0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0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0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0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0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0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0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0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0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0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0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0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0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0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0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0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0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0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0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0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0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0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0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0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0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0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0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0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0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0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0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0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0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0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0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0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0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0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0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0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0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0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0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0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0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0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0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0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0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0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0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0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0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0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0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0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0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0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0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0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0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0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0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0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0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0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0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0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0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0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0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0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0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0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0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0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0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0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0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0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0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0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0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0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0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0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0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0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0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0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0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0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0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0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0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0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0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0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0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0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0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0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0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0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0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0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0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0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0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0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0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0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0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0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0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0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0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0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0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0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0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0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0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0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0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0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0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0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0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0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0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0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0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0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0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0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0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0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0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0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0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0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0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0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0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0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0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0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0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0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0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0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0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0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0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0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0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0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0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0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0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0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0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0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0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0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0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0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0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0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0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0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0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0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0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0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0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0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0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0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0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0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0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0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0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0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0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0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0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0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0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0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0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0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0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0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0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0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0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0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0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0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0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0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0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0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0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0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0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0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0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0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0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0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0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0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0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0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0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0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0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0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0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0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0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0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0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0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50"/>
      <c r="T468" s="3"/>
    </row>
    <row r="469" spans="7:20" s="1" customFormat="1" ht="62.25" customHeight="1" x14ac:dyDescent="0.2"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50"/>
      <c r="T469" s="3"/>
    </row>
  </sheetData>
  <mergeCells count="25">
    <mergeCell ref="A34:T34"/>
    <mergeCell ref="A35:T35"/>
    <mergeCell ref="A33:T33"/>
    <mergeCell ref="A22:F22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R15:R16"/>
    <mergeCell ref="J14:O14"/>
    <mergeCell ref="A8:T8"/>
    <mergeCell ref="A9:T9"/>
    <mergeCell ref="A10:T10"/>
    <mergeCell ref="A11:T11"/>
    <mergeCell ref="A12:T12"/>
  </mergeCells>
  <phoneticPr fontId="10" type="noConversion"/>
  <conditionalFormatting sqref="B37:B1048576 A22 B1:B16 B24:B32">
    <cfRule type="duplicateValues" dxfId="8" priority="14"/>
  </conditionalFormatting>
  <conditionalFormatting sqref="G14:G16">
    <cfRule type="duplicateValues" dxfId="7" priority="13"/>
  </conditionalFormatting>
  <conditionalFormatting sqref="C17">
    <cfRule type="duplicateValues" dxfId="6" priority="9"/>
  </conditionalFormatting>
  <conditionalFormatting sqref="B18">
    <cfRule type="duplicateValues" dxfId="5" priority="5"/>
  </conditionalFormatting>
  <conditionalFormatting sqref="B18">
    <cfRule type="duplicateValues" dxfId="4" priority="6"/>
  </conditionalFormatting>
  <conditionalFormatting sqref="B19">
    <cfRule type="duplicateValues" dxfId="3" priority="3"/>
  </conditionalFormatting>
  <conditionalFormatting sqref="B19">
    <cfRule type="duplicateValues" dxfId="2" priority="4"/>
  </conditionalFormatting>
  <conditionalFormatting sqref="C21">
    <cfRule type="duplicateValues" dxfId="1" priority="2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2022-02-08T14:23:09Z</cp:lastPrinted>
  <dcterms:created xsi:type="dcterms:W3CDTF">2021-08-17T20:49:48Z</dcterms:created>
  <dcterms:modified xsi:type="dcterms:W3CDTF">2022-07-06T17:24:06Z</dcterms:modified>
</cp:coreProperties>
</file>